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alentine\Desktop\THE REAL AMAR\"/>
    </mc:Choice>
  </mc:AlternateContent>
  <xr:revisionPtr revIDLastSave="0" documentId="13_ncr:1_{5227D9E0-DBD7-4BE3-9866-921435AD8C73}" xr6:coauthVersionLast="47" xr6:coauthVersionMax="47" xr10:uidLastSave="{00000000-0000-0000-0000-000000000000}"/>
  <bookViews>
    <workbookView xWindow="30300" yWindow="4815" windowWidth="21600" windowHeight="11385" xr2:uid="{6EFEB996-0C9D-4F93-94D1-9A008909A61C}"/>
  </bookViews>
  <sheets>
    <sheet name="villag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80" i="2"/>
  <c r="I80" i="2" s="1"/>
  <c r="G79" i="2"/>
  <c r="I79" i="2" s="1"/>
  <c r="G74" i="2"/>
  <c r="I74" i="2" s="1"/>
  <c r="G73" i="2"/>
  <c r="I73" i="2" s="1"/>
  <c r="G72" i="2"/>
  <c r="I72" i="2" s="1"/>
  <c r="I64" i="2"/>
  <c r="I63" i="2"/>
  <c r="I62" i="2"/>
  <c r="I65" i="2" l="1"/>
  <c r="I81" i="2"/>
  <c r="I75" i="2"/>
  <c r="F29" i="2"/>
  <c r="F55" i="2"/>
  <c r="F48" i="2" l="1"/>
  <c r="G42" i="2" l="1"/>
  <c r="F42" i="2"/>
  <c r="F21" i="2"/>
</calcChain>
</file>

<file path=xl/sharedStrings.xml><?xml version="1.0" encoding="utf-8"?>
<sst xmlns="http://schemas.openxmlformats.org/spreadsheetml/2006/main" count="216" uniqueCount="85">
  <si>
    <t>Parcel Number</t>
  </si>
  <si>
    <t>Street Address</t>
  </si>
  <si>
    <t>Sale Date</t>
  </si>
  <si>
    <t>Sale Price</t>
  </si>
  <si>
    <t>Adj. Sale $</t>
  </si>
  <si>
    <t>Net Acreage</t>
  </si>
  <si>
    <t>11-01-100-003</t>
  </si>
  <si>
    <t>E FRANCES RD</t>
  </si>
  <si>
    <t>11-04-100-027</t>
  </si>
  <si>
    <t>11-06-200-019</t>
  </si>
  <si>
    <t>1252 E FRANCES RD</t>
  </si>
  <si>
    <t>LEWIS RD</t>
  </si>
  <si>
    <t>11-06-400-051</t>
  </si>
  <si>
    <t>N CENTER RD</t>
  </si>
  <si>
    <t>11-09-400-029</t>
  </si>
  <si>
    <t>E STANLEY RD</t>
  </si>
  <si>
    <t>N VASSAR RD</t>
  </si>
  <si>
    <t>11-13-200-017</t>
  </si>
  <si>
    <t>11-23-400-010</t>
  </si>
  <si>
    <t>5427 HOPKINS RD</t>
  </si>
  <si>
    <t>09-17-100-010</t>
  </si>
  <si>
    <t>8104 FARRAND RD</t>
  </si>
  <si>
    <t>09-17-100-011</t>
  </si>
  <si>
    <t>8120 FARRAND RD</t>
  </si>
  <si>
    <t>09-17-100-019</t>
  </si>
  <si>
    <t>IRISH RD</t>
  </si>
  <si>
    <t>09-21-400-028</t>
  </si>
  <si>
    <t>MAPLEWOOD DR</t>
  </si>
  <si>
    <t>09-29-300-012</t>
  </si>
  <si>
    <t>DODGE RD</t>
  </si>
  <si>
    <t>09-29-300-013</t>
  </si>
  <si>
    <t>09-29-300-014</t>
  </si>
  <si>
    <t>09-29-300-015</t>
  </si>
  <si>
    <t>09-29-300-016</t>
  </si>
  <si>
    <t>16-33-100-030</t>
  </si>
  <si>
    <t>9158 E RICHFIELD RD</t>
  </si>
  <si>
    <t>USE FOR 1 ACRE</t>
  </si>
  <si>
    <t>USE FOR 1.5 ACRE</t>
  </si>
  <si>
    <t xml:space="preserve"> </t>
  </si>
  <si>
    <t>USE FOR 2 ACRE</t>
  </si>
  <si>
    <t>USE FOR 4 ACRE</t>
  </si>
  <si>
    <t>USE FOR 5 ACRE</t>
  </si>
  <si>
    <t>USE FOR 10 ACRES</t>
  </si>
  <si>
    <t>USE FOR 20 ACRE</t>
  </si>
  <si>
    <t>USE FOR 50 ACRE</t>
  </si>
  <si>
    <t>09-17-100-020</t>
  </si>
  <si>
    <t>11-09-200-010</t>
  </si>
  <si>
    <t>16-20-100-032</t>
  </si>
  <si>
    <t>N IRISH RD</t>
  </si>
  <si>
    <t>17-32-300-012</t>
  </si>
  <si>
    <t>09-18-200-016</t>
  </si>
  <si>
    <t>7430 FARRAND RD</t>
  </si>
  <si>
    <t>9054 N LEWIS RD</t>
  </si>
  <si>
    <t>16-16-300-045</t>
  </si>
  <si>
    <t>9161 E COLDWATER RD</t>
  </si>
  <si>
    <t>VILLAGE OF OTISVILLE FF</t>
  </si>
  <si>
    <t>Land Residual</t>
  </si>
  <si>
    <t>Effec. Front</t>
  </si>
  <si>
    <t>Dollars/FF</t>
  </si>
  <si>
    <t>09-28-527-026</t>
  </si>
  <si>
    <t>118 WOODWARD ST</t>
  </si>
  <si>
    <t>09-28-527-029</t>
  </si>
  <si>
    <t>130 WOODWARD ST</t>
  </si>
  <si>
    <t>09-28-527-027</t>
  </si>
  <si>
    <t>122 S WOODWARD ST</t>
  </si>
  <si>
    <t>Use $166 for average</t>
  </si>
  <si>
    <t>09-21-577-022</t>
  </si>
  <si>
    <t>122 MAPLEWOOD DR</t>
  </si>
  <si>
    <t>09-28-400-009</t>
  </si>
  <si>
    <t>10289 N STATE RD</t>
  </si>
  <si>
    <t>09-33-526-002</t>
  </si>
  <si>
    <t>9367 N STATE RD</t>
  </si>
  <si>
    <t>Use$183 for high</t>
  </si>
  <si>
    <t>09-21-580-008</t>
  </si>
  <si>
    <t>131 PINE ST</t>
  </si>
  <si>
    <t>09-36-100-006</t>
  </si>
  <si>
    <t>12104 DODGE RD</t>
  </si>
  <si>
    <t>Use $123 for Low</t>
  </si>
  <si>
    <t>Unit</t>
  </si>
  <si>
    <t>VILLAGE OF OTISVILLE</t>
  </si>
  <si>
    <t>Due to lack of vacant sales, neighboring Township were also used.</t>
  </si>
  <si>
    <t>Forest</t>
  </si>
  <si>
    <t>Genesee</t>
  </si>
  <si>
    <t>Richfield</t>
  </si>
  <si>
    <t>Thetford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</si>
</sst>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"/>
    <numFmt numFmtId="165" formatCode="#,##0.0_);[Red]\(#,##0.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0" fontId="2" fillId="0" borderId="0" xfId="0" applyFont="1"/>
    <xf numFmtId="3" fontId="2" fillId="0" borderId="0" xfId="0" applyNumberFormat="1" applyFont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23A1-E25B-4998-BE41-0849805C7FD8}">
  <dimension ref="A2:I82"/>
  <sheetViews>
    <sheetView tabSelected="1" topLeftCell="A49" workbookViewId="0">
      <selection activeCell="B57" sqref="B57"/>
    </sheetView>
  </sheetViews>
  <sheetFormatPr defaultRowHeight="15" x14ac:dyDescent="0.25"/>
  <cols>
    <col min="2" max="2" width="14.28515625" bestFit="1" customWidth="1"/>
    <col min="3" max="3" width="20.5703125" bestFit="1" customWidth="1"/>
    <col min="4" max="4" width="9.28515625" style="5" bestFit="1" customWidth="1"/>
    <col min="5" max="5" width="10.85546875" style="3" bestFit="1" customWidth="1"/>
    <col min="6" max="6" width="11.5703125" style="3" bestFit="1" customWidth="1"/>
    <col min="7" max="7" width="16.7109375" style="7" customWidth="1"/>
    <col min="9" max="9" width="13.28515625" bestFit="1" customWidth="1"/>
    <col min="11" max="11" width="13.28515625" bestFit="1" customWidth="1"/>
    <col min="16" max="16" width="13.28515625" bestFit="1" customWidth="1"/>
  </cols>
  <sheetData>
    <row r="2" spans="1:7" ht="18.75" x14ac:dyDescent="0.3">
      <c r="A2" s="12">
        <v>28528</v>
      </c>
      <c r="B2" s="12" t="s">
        <v>79</v>
      </c>
    </row>
    <row r="3" spans="1:7" ht="18.75" x14ac:dyDescent="0.3">
      <c r="A3" s="8" t="s">
        <v>80</v>
      </c>
      <c r="B3" s="12"/>
    </row>
    <row r="5" spans="1:7" x14ac:dyDescent="0.25">
      <c r="A5" s="8" t="s">
        <v>78</v>
      </c>
      <c r="B5" s="1" t="s">
        <v>0</v>
      </c>
      <c r="C5" s="1" t="s">
        <v>1</v>
      </c>
      <c r="D5" s="4" t="s">
        <v>2</v>
      </c>
      <c r="E5" s="2" t="s">
        <v>3</v>
      </c>
      <c r="F5" s="2" t="s">
        <v>4</v>
      </c>
      <c r="G5" s="6" t="s">
        <v>5</v>
      </c>
    </row>
    <row r="6" spans="1:7" x14ac:dyDescent="0.25">
      <c r="A6" t="s">
        <v>81</v>
      </c>
      <c r="B6" t="s">
        <v>20</v>
      </c>
      <c r="C6" t="s">
        <v>21</v>
      </c>
      <c r="D6" s="5">
        <v>44441</v>
      </c>
      <c r="E6" s="3">
        <v>275000</v>
      </c>
      <c r="F6" s="3">
        <v>20300</v>
      </c>
      <c r="G6" s="7">
        <v>1.5</v>
      </c>
    </row>
    <row r="7" spans="1:7" x14ac:dyDescent="0.25">
      <c r="A7" t="s">
        <v>81</v>
      </c>
      <c r="B7" t="s">
        <v>22</v>
      </c>
      <c r="C7" t="s">
        <v>23</v>
      </c>
      <c r="D7" s="5">
        <v>44441</v>
      </c>
      <c r="E7" s="3">
        <v>275000</v>
      </c>
      <c r="F7" s="3">
        <v>20400</v>
      </c>
      <c r="G7" s="7">
        <v>1.5</v>
      </c>
    </row>
    <row r="8" spans="1:7" x14ac:dyDescent="0.25">
      <c r="A8" t="s">
        <v>81</v>
      </c>
      <c r="B8" t="s">
        <v>30</v>
      </c>
      <c r="C8" t="s">
        <v>29</v>
      </c>
      <c r="D8" s="5">
        <v>44308</v>
      </c>
      <c r="E8" s="3">
        <v>150000</v>
      </c>
      <c r="F8" s="3">
        <v>21000</v>
      </c>
      <c r="G8" s="7">
        <v>1.5</v>
      </c>
    </row>
    <row r="9" spans="1:7" x14ac:dyDescent="0.25">
      <c r="A9" t="s">
        <v>82</v>
      </c>
      <c r="B9" t="s">
        <v>46</v>
      </c>
      <c r="C9" t="s">
        <v>13</v>
      </c>
      <c r="D9" s="5">
        <v>44456</v>
      </c>
      <c r="E9" s="3">
        <v>193000</v>
      </c>
      <c r="F9" s="3">
        <v>24955</v>
      </c>
      <c r="G9" s="7">
        <v>1.0449999999999999</v>
      </c>
    </row>
    <row r="10" spans="1:7" x14ac:dyDescent="0.25">
      <c r="A10" t="s">
        <v>83</v>
      </c>
      <c r="B10" t="s">
        <v>47</v>
      </c>
      <c r="C10" t="s">
        <v>48</v>
      </c>
      <c r="D10" s="5">
        <v>44777</v>
      </c>
      <c r="E10" s="3">
        <v>28900</v>
      </c>
      <c r="F10" s="3">
        <v>28900</v>
      </c>
      <c r="G10" s="7">
        <v>1.56</v>
      </c>
    </row>
    <row r="11" spans="1:7" x14ac:dyDescent="0.25">
      <c r="A11" t="s">
        <v>83</v>
      </c>
      <c r="B11" t="s">
        <v>47</v>
      </c>
      <c r="C11" t="s">
        <v>48</v>
      </c>
      <c r="D11" s="5">
        <v>44473</v>
      </c>
      <c r="E11" s="3">
        <v>24900</v>
      </c>
      <c r="F11" s="3">
        <v>24900</v>
      </c>
      <c r="G11" s="7">
        <v>1.56</v>
      </c>
    </row>
    <row r="12" spans="1:7" x14ac:dyDescent="0.25">
      <c r="A12" t="s">
        <v>81</v>
      </c>
      <c r="B12" t="s">
        <v>31</v>
      </c>
      <c r="C12" t="s">
        <v>29</v>
      </c>
      <c r="D12" s="5">
        <v>44308</v>
      </c>
      <c r="E12" s="3">
        <v>150000</v>
      </c>
      <c r="F12" s="3">
        <v>21000</v>
      </c>
      <c r="G12" s="7">
        <v>1.5</v>
      </c>
    </row>
    <row r="13" spans="1:7" x14ac:dyDescent="0.25">
      <c r="A13" t="s">
        <v>81</v>
      </c>
      <c r="B13" t="s">
        <v>28</v>
      </c>
      <c r="C13" t="s">
        <v>29</v>
      </c>
      <c r="D13" s="5">
        <v>44308</v>
      </c>
      <c r="E13" s="3">
        <v>150000</v>
      </c>
      <c r="F13" s="3">
        <v>21000</v>
      </c>
      <c r="G13" s="7">
        <v>1.6</v>
      </c>
    </row>
    <row r="14" spans="1:7" x14ac:dyDescent="0.25">
      <c r="B14" s="9">
        <v>21000</v>
      </c>
      <c r="C14" s="8" t="s">
        <v>36</v>
      </c>
      <c r="D14"/>
      <c r="E14"/>
      <c r="F14" s="3">
        <f>AVERAGE(F6:F13)</f>
        <v>22806.875</v>
      </c>
      <c r="G14"/>
    </row>
    <row r="15" spans="1:7" x14ac:dyDescent="0.25">
      <c r="B15" s="9">
        <v>22800</v>
      </c>
      <c r="C15" s="8" t="s">
        <v>37</v>
      </c>
      <c r="D15"/>
      <c r="E15"/>
      <c r="F15"/>
      <c r="G15"/>
    </row>
    <row r="16" spans="1:7" x14ac:dyDescent="0.25">
      <c r="B16" s="9"/>
      <c r="C16" s="8"/>
    </row>
    <row r="17" spans="1:9" x14ac:dyDescent="0.25">
      <c r="B17" s="1" t="s">
        <v>0</v>
      </c>
      <c r="C17" s="1" t="s">
        <v>1</v>
      </c>
      <c r="D17" s="4" t="s">
        <v>2</v>
      </c>
      <c r="E17" s="2" t="s">
        <v>3</v>
      </c>
      <c r="F17" s="2" t="s">
        <v>4</v>
      </c>
      <c r="G17" s="6" t="s">
        <v>5</v>
      </c>
      <c r="I17" t="s">
        <v>38</v>
      </c>
    </row>
    <row r="18" spans="1:9" x14ac:dyDescent="0.25">
      <c r="A18" t="s">
        <v>81</v>
      </c>
      <c r="B18" t="s">
        <v>26</v>
      </c>
      <c r="C18" t="s">
        <v>27</v>
      </c>
      <c r="D18" s="5">
        <v>44357</v>
      </c>
      <c r="E18" s="3">
        <v>28000</v>
      </c>
      <c r="F18" s="3">
        <v>28000</v>
      </c>
      <c r="G18" s="7">
        <v>1.8</v>
      </c>
    </row>
    <row r="19" spans="1:9" x14ac:dyDescent="0.25">
      <c r="A19" t="s">
        <v>81</v>
      </c>
      <c r="B19" t="s">
        <v>32</v>
      </c>
      <c r="C19" t="s">
        <v>29</v>
      </c>
      <c r="D19" s="5">
        <v>44308</v>
      </c>
      <c r="E19" s="3">
        <v>150000</v>
      </c>
      <c r="F19" s="3">
        <v>22500</v>
      </c>
      <c r="G19" s="7">
        <v>2</v>
      </c>
    </row>
    <row r="20" spans="1:9" x14ac:dyDescent="0.25">
      <c r="A20" t="s">
        <v>81</v>
      </c>
      <c r="B20" t="s">
        <v>24</v>
      </c>
      <c r="C20" t="s">
        <v>25</v>
      </c>
      <c r="D20" s="5">
        <v>44441</v>
      </c>
      <c r="E20" s="3">
        <v>275000</v>
      </c>
      <c r="F20" s="3">
        <v>21400</v>
      </c>
      <c r="G20" s="7">
        <v>2.02</v>
      </c>
    </row>
    <row r="21" spans="1:9" x14ac:dyDescent="0.25">
      <c r="F21" s="3">
        <f>AVERAGE(F18:F20)</f>
        <v>23966.666666666668</v>
      </c>
    </row>
    <row r="22" spans="1:9" x14ac:dyDescent="0.25">
      <c r="B22" s="9">
        <v>24000</v>
      </c>
      <c r="C22" s="8" t="s">
        <v>39</v>
      </c>
    </row>
    <row r="23" spans="1:9" x14ac:dyDescent="0.25">
      <c r="D23"/>
      <c r="E23"/>
      <c r="F23"/>
      <c r="G23"/>
    </row>
    <row r="24" spans="1:9" x14ac:dyDescent="0.25">
      <c r="B24" s="1" t="s">
        <v>0</v>
      </c>
      <c r="C24" s="1" t="s">
        <v>1</v>
      </c>
      <c r="D24" s="4" t="s">
        <v>2</v>
      </c>
      <c r="E24" s="2" t="s">
        <v>3</v>
      </c>
      <c r="F24" s="2" t="s">
        <v>4</v>
      </c>
      <c r="G24" s="6" t="s">
        <v>5</v>
      </c>
      <c r="I24" t="s">
        <v>38</v>
      </c>
    </row>
    <row r="25" spans="1:9" x14ac:dyDescent="0.25">
      <c r="A25" t="s">
        <v>82</v>
      </c>
      <c r="B25" t="s">
        <v>6</v>
      </c>
      <c r="C25" t="s">
        <v>7</v>
      </c>
      <c r="D25" s="5">
        <v>44370</v>
      </c>
      <c r="E25" s="3">
        <v>350000</v>
      </c>
      <c r="F25" s="3">
        <v>28280</v>
      </c>
      <c r="G25" s="7">
        <v>4.5279999999999996</v>
      </c>
    </row>
    <row r="26" spans="1:9" x14ac:dyDescent="0.25">
      <c r="A26" t="s">
        <v>81</v>
      </c>
      <c r="B26" t="s">
        <v>50</v>
      </c>
      <c r="C26" t="s">
        <v>51</v>
      </c>
      <c r="D26" s="5">
        <v>44755</v>
      </c>
      <c r="E26" s="3">
        <v>30900</v>
      </c>
      <c r="F26" s="3">
        <v>30900</v>
      </c>
      <c r="G26" s="7">
        <v>3.27</v>
      </c>
    </row>
    <row r="27" spans="1:9" x14ac:dyDescent="0.25">
      <c r="A27" t="s">
        <v>84</v>
      </c>
      <c r="B27" t="s">
        <v>49</v>
      </c>
      <c r="C27" t="s">
        <v>52</v>
      </c>
      <c r="D27" s="5">
        <v>44621</v>
      </c>
      <c r="E27" s="3">
        <v>40000</v>
      </c>
      <c r="F27" s="3">
        <v>40000</v>
      </c>
      <c r="G27" s="7">
        <v>5</v>
      </c>
    </row>
    <row r="28" spans="1:9" x14ac:dyDescent="0.25">
      <c r="A28" t="s">
        <v>83</v>
      </c>
      <c r="B28" t="s">
        <v>53</v>
      </c>
      <c r="C28" t="s">
        <v>54</v>
      </c>
      <c r="D28" s="5">
        <v>44530</v>
      </c>
      <c r="E28" s="3">
        <v>49900</v>
      </c>
      <c r="F28" s="3">
        <v>49900</v>
      </c>
      <c r="G28" s="7">
        <v>5.08</v>
      </c>
    </row>
    <row r="29" spans="1:9" x14ac:dyDescent="0.25">
      <c r="F29" s="3">
        <f>AVERAGE(F25:F28)</f>
        <v>37270</v>
      </c>
    </row>
    <row r="30" spans="1:9" x14ac:dyDescent="0.25">
      <c r="B30" s="9">
        <v>30000</v>
      </c>
      <c r="C30" s="8" t="s">
        <v>40</v>
      </c>
    </row>
    <row r="31" spans="1:9" x14ac:dyDescent="0.25">
      <c r="B31" s="9">
        <v>37000</v>
      </c>
      <c r="C31" s="8" t="s">
        <v>41</v>
      </c>
    </row>
    <row r="32" spans="1:9" x14ac:dyDescent="0.25">
      <c r="B32" s="9"/>
      <c r="C32" s="8"/>
    </row>
    <row r="33" spans="1:9" x14ac:dyDescent="0.25">
      <c r="B33" s="9"/>
      <c r="C33" s="8"/>
    </row>
    <row r="34" spans="1:9" x14ac:dyDescent="0.25">
      <c r="B34" s="9"/>
      <c r="C34" s="8"/>
    </row>
    <row r="36" spans="1:9" ht="18.75" x14ac:dyDescent="0.3">
      <c r="A36" s="12">
        <v>28528</v>
      </c>
      <c r="B36" s="12" t="s">
        <v>79</v>
      </c>
    </row>
    <row r="37" spans="1:9" ht="18.75" x14ac:dyDescent="0.3">
      <c r="A37" s="8" t="s">
        <v>80</v>
      </c>
      <c r="B37" s="12"/>
    </row>
    <row r="38" spans="1:9" x14ac:dyDescent="0.25">
      <c r="B38" s="1" t="s">
        <v>0</v>
      </c>
      <c r="C38" s="1" t="s">
        <v>1</v>
      </c>
      <c r="D38" s="4" t="s">
        <v>2</v>
      </c>
      <c r="E38" s="2" t="s">
        <v>3</v>
      </c>
      <c r="F38" s="2" t="s">
        <v>4</v>
      </c>
      <c r="G38" s="6" t="s">
        <v>5</v>
      </c>
      <c r="I38" t="s">
        <v>38</v>
      </c>
    </row>
    <row r="39" spans="1:9" x14ac:dyDescent="0.25">
      <c r="A39" t="s">
        <v>82</v>
      </c>
      <c r="B39" t="s">
        <v>12</v>
      </c>
      <c r="C39" t="s">
        <v>11</v>
      </c>
      <c r="D39" s="5">
        <v>44329</v>
      </c>
      <c r="E39" s="3">
        <v>410000</v>
      </c>
      <c r="F39" s="3">
        <v>61090</v>
      </c>
      <c r="G39" s="7">
        <v>10.02</v>
      </c>
    </row>
    <row r="40" spans="1:9" x14ac:dyDescent="0.25">
      <c r="A40" t="s">
        <v>82</v>
      </c>
      <c r="B40" t="s">
        <v>18</v>
      </c>
      <c r="C40" t="s">
        <v>19</v>
      </c>
      <c r="D40" s="5">
        <v>44935</v>
      </c>
      <c r="E40" s="3">
        <v>55000</v>
      </c>
      <c r="F40" s="3">
        <v>55000</v>
      </c>
      <c r="G40" s="7">
        <v>10.08</v>
      </c>
    </row>
    <row r="41" spans="1:9" x14ac:dyDescent="0.25">
      <c r="A41" t="s">
        <v>81</v>
      </c>
      <c r="B41" t="s">
        <v>33</v>
      </c>
      <c r="C41" t="s">
        <v>29</v>
      </c>
      <c r="D41" s="5">
        <v>44308</v>
      </c>
      <c r="E41" s="3">
        <v>150000</v>
      </c>
      <c r="F41" s="3">
        <v>64500</v>
      </c>
      <c r="G41" s="7">
        <v>11.3</v>
      </c>
    </row>
    <row r="42" spans="1:9" x14ac:dyDescent="0.25">
      <c r="F42" s="3">
        <f>AVERAGE(F39:F41)</f>
        <v>60196.666666666664</v>
      </c>
      <c r="G42" s="7">
        <f>AVERAGE(G39:G41)</f>
        <v>10.466666666666667</v>
      </c>
    </row>
    <row r="43" spans="1:9" x14ac:dyDescent="0.25">
      <c r="B43" s="9">
        <v>61000</v>
      </c>
      <c r="C43" s="8" t="s">
        <v>42</v>
      </c>
    </row>
    <row r="44" spans="1:9" x14ac:dyDescent="0.25">
      <c r="B44" s="1" t="s">
        <v>0</v>
      </c>
      <c r="C44" s="1" t="s">
        <v>1</v>
      </c>
      <c r="D44" s="4" t="s">
        <v>2</v>
      </c>
      <c r="E44" s="2" t="s">
        <v>3</v>
      </c>
      <c r="F44" s="2" t="s">
        <v>4</v>
      </c>
      <c r="G44" s="6" t="s">
        <v>5</v>
      </c>
      <c r="I44" t="s">
        <v>38</v>
      </c>
    </row>
    <row r="45" spans="1:9" x14ac:dyDescent="0.25">
      <c r="A45" t="s">
        <v>83</v>
      </c>
      <c r="B45" t="s">
        <v>34</v>
      </c>
      <c r="C45" t="s">
        <v>35</v>
      </c>
      <c r="D45" s="5">
        <v>44538</v>
      </c>
      <c r="E45" s="3">
        <v>90000</v>
      </c>
      <c r="F45" s="3">
        <v>90000</v>
      </c>
      <c r="G45" s="7">
        <v>14.85</v>
      </c>
      <c r="H45" t="s">
        <v>38</v>
      </c>
      <c r="I45" t="s">
        <v>38</v>
      </c>
    </row>
    <row r="46" spans="1:9" x14ac:dyDescent="0.25">
      <c r="A46" t="s">
        <v>82</v>
      </c>
      <c r="B46" t="s">
        <v>17</v>
      </c>
      <c r="C46" t="s">
        <v>16</v>
      </c>
      <c r="D46" s="5">
        <v>44410</v>
      </c>
      <c r="E46" s="3">
        <v>85000</v>
      </c>
      <c r="F46" s="3">
        <v>85000</v>
      </c>
      <c r="G46" s="7">
        <v>15.8</v>
      </c>
      <c r="H46" t="s">
        <v>38</v>
      </c>
      <c r="I46" t="s">
        <v>38</v>
      </c>
    </row>
    <row r="47" spans="1:9" x14ac:dyDescent="0.25">
      <c r="A47" t="s">
        <v>82</v>
      </c>
      <c r="B47" t="s">
        <v>9</v>
      </c>
      <c r="C47" t="s">
        <v>10</v>
      </c>
      <c r="D47" s="5">
        <v>45002</v>
      </c>
      <c r="E47" s="3">
        <v>65000</v>
      </c>
      <c r="F47" s="3">
        <v>65000</v>
      </c>
      <c r="G47" s="7">
        <v>19.43</v>
      </c>
      <c r="H47" t="s">
        <v>38</v>
      </c>
      <c r="I47" t="s">
        <v>38</v>
      </c>
    </row>
    <row r="48" spans="1:9" x14ac:dyDescent="0.25">
      <c r="B48" s="9">
        <v>80000</v>
      </c>
      <c r="C48" s="8" t="s">
        <v>43</v>
      </c>
      <c r="F48" s="3">
        <f>AVERAGE(F45:F47)</f>
        <v>80000</v>
      </c>
      <c r="G48" s="7" t="s">
        <v>38</v>
      </c>
      <c r="H48" s="8" t="s">
        <v>38</v>
      </c>
    </row>
    <row r="51" spans="1:9" x14ac:dyDescent="0.25">
      <c r="B51" s="1" t="s">
        <v>0</v>
      </c>
      <c r="C51" s="1" t="s">
        <v>1</v>
      </c>
      <c r="D51" s="4" t="s">
        <v>2</v>
      </c>
      <c r="E51" s="2" t="s">
        <v>3</v>
      </c>
      <c r="F51" s="2" t="s">
        <v>4</v>
      </c>
      <c r="G51" s="6" t="s">
        <v>5</v>
      </c>
      <c r="I51" t="s">
        <v>38</v>
      </c>
    </row>
    <row r="52" spans="1:9" x14ac:dyDescent="0.25">
      <c r="A52" t="s">
        <v>81</v>
      </c>
      <c r="B52" t="s">
        <v>45</v>
      </c>
      <c r="C52" t="s">
        <v>25</v>
      </c>
      <c r="D52" s="5">
        <v>44441</v>
      </c>
      <c r="E52" s="3">
        <v>275000</v>
      </c>
      <c r="F52" s="3">
        <v>212900</v>
      </c>
      <c r="G52" s="7">
        <v>56.24</v>
      </c>
    </row>
    <row r="53" spans="1:9" x14ac:dyDescent="0.25">
      <c r="A53" t="s">
        <v>82</v>
      </c>
      <c r="B53" t="s">
        <v>8</v>
      </c>
      <c r="C53" t="s">
        <v>7</v>
      </c>
      <c r="D53" s="5">
        <v>44820</v>
      </c>
      <c r="E53" s="3">
        <v>170000</v>
      </c>
      <c r="F53" s="3">
        <v>170000</v>
      </c>
      <c r="G53" s="7">
        <v>47.85</v>
      </c>
      <c r="H53" t="s">
        <v>38</v>
      </c>
    </row>
    <row r="54" spans="1:9" x14ac:dyDescent="0.25">
      <c r="A54" t="s">
        <v>82</v>
      </c>
      <c r="B54" t="s">
        <v>14</v>
      </c>
      <c r="C54" t="s">
        <v>15</v>
      </c>
      <c r="D54" s="5">
        <v>44818</v>
      </c>
      <c r="E54" s="3">
        <v>160740</v>
      </c>
      <c r="F54" s="3">
        <v>160740</v>
      </c>
      <c r="G54" s="7">
        <v>52.58</v>
      </c>
      <c r="H54" t="s">
        <v>38</v>
      </c>
    </row>
    <row r="55" spans="1:9" x14ac:dyDescent="0.25">
      <c r="F55" s="3">
        <f>AVERAGE(F52:F54)</f>
        <v>181213.33333333334</v>
      </c>
      <c r="H55" s="8" t="s">
        <v>38</v>
      </c>
    </row>
    <row r="56" spans="1:9" x14ac:dyDescent="0.25">
      <c r="B56" s="9">
        <v>181200</v>
      </c>
      <c r="C56" s="8" t="s">
        <v>44</v>
      </c>
      <c r="D56" s="5" t="s">
        <v>38</v>
      </c>
      <c r="E56" s="3" t="s">
        <v>38</v>
      </c>
      <c r="F56" s="3" t="s">
        <v>38</v>
      </c>
      <c r="G56" s="7" t="s">
        <v>38</v>
      </c>
    </row>
    <row r="57" spans="1:9" x14ac:dyDescent="0.25">
      <c r="B57" t="s">
        <v>38</v>
      </c>
      <c r="C57" t="s">
        <v>38</v>
      </c>
      <c r="D57" s="5" t="s">
        <v>38</v>
      </c>
      <c r="E57" s="3" t="s">
        <v>38</v>
      </c>
      <c r="F57" s="3" t="s">
        <v>38</v>
      </c>
      <c r="G57" s="7" t="s">
        <v>38</v>
      </c>
    </row>
    <row r="58" spans="1:9" x14ac:dyDescent="0.25">
      <c r="B58" t="s">
        <v>38</v>
      </c>
      <c r="C58" t="s">
        <v>38</v>
      </c>
      <c r="D58" s="5" t="s">
        <v>38</v>
      </c>
      <c r="E58" s="3" t="s">
        <v>38</v>
      </c>
      <c r="F58" s="3" t="s">
        <v>38</v>
      </c>
      <c r="G58" s="7" t="s">
        <v>38</v>
      </c>
    </row>
    <row r="59" spans="1:9" ht="21" x14ac:dyDescent="0.35">
      <c r="B59" s="13" t="s">
        <v>55</v>
      </c>
      <c r="C59" s="13"/>
      <c r="D59" s="13"/>
      <c r="E59" s="13"/>
      <c r="F59" s="13"/>
      <c r="G59" s="13"/>
      <c r="H59" s="13"/>
      <c r="I59" s="13"/>
    </row>
    <row r="60" spans="1:9" x14ac:dyDescent="0.25">
      <c r="B60" s="1" t="s">
        <v>0</v>
      </c>
      <c r="C60" s="1" t="s">
        <v>1</v>
      </c>
      <c r="D60" s="4" t="s">
        <v>2</v>
      </c>
      <c r="E60" s="2" t="s">
        <v>3</v>
      </c>
      <c r="F60" s="2" t="s">
        <v>4</v>
      </c>
      <c r="G60" s="2" t="s">
        <v>56</v>
      </c>
      <c r="H60" s="10" t="s">
        <v>57</v>
      </c>
      <c r="I60" s="2" t="s">
        <v>58</v>
      </c>
    </row>
    <row r="61" spans="1:9" x14ac:dyDescent="0.25">
      <c r="B61" t="s">
        <v>38</v>
      </c>
      <c r="C61" t="s">
        <v>38</v>
      </c>
      <c r="D61" s="5" t="s">
        <v>38</v>
      </c>
      <c r="E61" s="3" t="s">
        <v>38</v>
      </c>
      <c r="F61" s="3" t="s">
        <v>38</v>
      </c>
      <c r="G61" s="3" t="s">
        <v>38</v>
      </c>
      <c r="H61" s="11" t="s">
        <v>38</v>
      </c>
      <c r="I61" s="3" t="s">
        <v>38</v>
      </c>
    </row>
    <row r="62" spans="1:9" x14ac:dyDescent="0.25">
      <c r="A62" t="s">
        <v>81</v>
      </c>
      <c r="B62" t="s">
        <v>59</v>
      </c>
      <c r="C62" t="s">
        <v>60</v>
      </c>
      <c r="D62" s="5">
        <v>44978</v>
      </c>
      <c r="E62" s="3">
        <v>130000</v>
      </c>
      <c r="F62" s="3">
        <v>130000</v>
      </c>
      <c r="G62" s="3">
        <v>13223</v>
      </c>
      <c r="H62" s="11">
        <v>80.833162000000002</v>
      </c>
      <c r="I62" s="3">
        <f>+G62/H62</f>
        <v>163.5838518849479</v>
      </c>
    </row>
    <row r="63" spans="1:9" x14ac:dyDescent="0.25">
      <c r="A63" t="s">
        <v>81</v>
      </c>
      <c r="B63" t="s">
        <v>61</v>
      </c>
      <c r="C63" t="s">
        <v>62</v>
      </c>
      <c r="D63" s="5">
        <v>44620</v>
      </c>
      <c r="E63" s="3">
        <v>125000</v>
      </c>
      <c r="F63" s="3">
        <v>125000</v>
      </c>
      <c r="G63" s="3">
        <v>13232</v>
      </c>
      <c r="H63" s="11">
        <v>80.833162000000002</v>
      </c>
      <c r="I63" s="3">
        <f t="shared" ref="I63:I64" si="0">+G63/H63</f>
        <v>163.69519232712929</v>
      </c>
    </row>
    <row r="64" spans="1:9" x14ac:dyDescent="0.25">
      <c r="A64" t="s">
        <v>81</v>
      </c>
      <c r="B64" t="s">
        <v>63</v>
      </c>
      <c r="C64" t="s">
        <v>64</v>
      </c>
      <c r="D64" s="5">
        <v>44728</v>
      </c>
      <c r="E64" s="3">
        <v>130000</v>
      </c>
      <c r="F64" s="3">
        <v>130000</v>
      </c>
      <c r="G64" s="3">
        <v>13979</v>
      </c>
      <c r="H64" s="11">
        <v>80.833162000000002</v>
      </c>
      <c r="I64" s="3">
        <f t="shared" si="0"/>
        <v>172.93644902818474</v>
      </c>
    </row>
    <row r="65" spans="1:9" x14ac:dyDescent="0.25">
      <c r="D65"/>
      <c r="E65"/>
      <c r="F65"/>
      <c r="G65"/>
      <c r="I65" s="3">
        <f>AVERAGE(I61:I64)</f>
        <v>166.73849774675398</v>
      </c>
    </row>
    <row r="66" spans="1:9" x14ac:dyDescent="0.25">
      <c r="B66" s="8" t="s">
        <v>65</v>
      </c>
      <c r="D66"/>
      <c r="E66"/>
      <c r="F66"/>
      <c r="G66"/>
    </row>
    <row r="67" spans="1:9" x14ac:dyDescent="0.25">
      <c r="B67" t="s">
        <v>38</v>
      </c>
      <c r="C67" t="s">
        <v>38</v>
      </c>
      <c r="D67" s="5" t="s">
        <v>38</v>
      </c>
      <c r="E67" s="3" t="s">
        <v>38</v>
      </c>
      <c r="F67" s="3" t="s">
        <v>38</v>
      </c>
      <c r="G67" s="3" t="s">
        <v>38</v>
      </c>
      <c r="H67" s="11" t="s">
        <v>38</v>
      </c>
      <c r="I67" s="3" t="s">
        <v>38</v>
      </c>
    </row>
    <row r="68" spans="1:9" x14ac:dyDescent="0.25">
      <c r="G68" s="3"/>
      <c r="H68" s="11"/>
      <c r="I68" s="3"/>
    </row>
    <row r="69" spans="1:9" ht="18.75" x14ac:dyDescent="0.3">
      <c r="A69" s="12">
        <v>28528</v>
      </c>
      <c r="B69" s="12" t="s">
        <v>55</v>
      </c>
      <c r="G69" s="3"/>
      <c r="H69" s="11"/>
      <c r="I69" s="3"/>
    </row>
    <row r="70" spans="1:9" ht="18.75" x14ac:dyDescent="0.3">
      <c r="A70" s="8" t="s">
        <v>38</v>
      </c>
      <c r="B70" s="12"/>
      <c r="F70"/>
      <c r="G70"/>
    </row>
    <row r="71" spans="1:9" x14ac:dyDescent="0.25">
      <c r="B71" s="1" t="s">
        <v>0</v>
      </c>
      <c r="C71" s="1" t="s">
        <v>1</v>
      </c>
      <c r="D71" s="4" t="s">
        <v>2</v>
      </c>
      <c r="E71" s="2" t="s">
        <v>3</v>
      </c>
      <c r="F71" s="2" t="s">
        <v>4</v>
      </c>
      <c r="G71" s="2" t="s">
        <v>56</v>
      </c>
      <c r="H71" s="10" t="s">
        <v>57</v>
      </c>
      <c r="I71" s="2" t="s">
        <v>58</v>
      </c>
    </row>
    <row r="72" spans="1:9" x14ac:dyDescent="0.25">
      <c r="A72" t="s">
        <v>81</v>
      </c>
      <c r="B72" t="s">
        <v>66</v>
      </c>
      <c r="C72" t="s">
        <v>67</v>
      </c>
      <c r="D72" s="5">
        <v>44559</v>
      </c>
      <c r="E72" s="3">
        <v>133000</v>
      </c>
      <c r="F72" s="3">
        <v>133000</v>
      </c>
      <c r="G72" s="3">
        <f>F72-118455</f>
        <v>14545</v>
      </c>
      <c r="H72" s="11">
        <v>81.252436000000003</v>
      </c>
      <c r="I72" s="3">
        <f>G72/H72</f>
        <v>179.01001761965634</v>
      </c>
    </row>
    <row r="73" spans="1:9" x14ac:dyDescent="0.25">
      <c r="A73" t="s">
        <v>81</v>
      </c>
      <c r="B73" t="s">
        <v>68</v>
      </c>
      <c r="C73" t="s">
        <v>69</v>
      </c>
      <c r="D73" s="5">
        <v>44617</v>
      </c>
      <c r="E73" s="3">
        <v>89900</v>
      </c>
      <c r="F73" s="3">
        <v>89900</v>
      </c>
      <c r="G73" s="3">
        <f>F73-73491</f>
        <v>16409</v>
      </c>
      <c r="H73" s="11">
        <v>90.737803999999997</v>
      </c>
      <c r="I73" s="3">
        <f>G73/H73</f>
        <v>180.83973026281308</v>
      </c>
    </row>
    <row r="74" spans="1:9" x14ac:dyDescent="0.25">
      <c r="A74" t="s">
        <v>81</v>
      </c>
      <c r="B74" t="s">
        <v>70</v>
      </c>
      <c r="C74" t="s">
        <v>71</v>
      </c>
      <c r="D74" s="5">
        <v>44624</v>
      </c>
      <c r="E74" s="3">
        <v>204900</v>
      </c>
      <c r="F74" s="3">
        <v>204900</v>
      </c>
      <c r="G74" s="3">
        <f>F74-185025</f>
        <v>19875</v>
      </c>
      <c r="H74" s="11">
        <v>100</v>
      </c>
      <c r="I74" s="3">
        <f>G74/H74</f>
        <v>198.75</v>
      </c>
    </row>
    <row r="75" spans="1:9" x14ac:dyDescent="0.25">
      <c r="G75" s="3"/>
      <c r="H75" s="11"/>
      <c r="I75" s="3">
        <f>AVERAGE(I72:I74)</f>
        <v>186.19991596082312</v>
      </c>
    </row>
    <row r="76" spans="1:9" x14ac:dyDescent="0.25">
      <c r="B76" s="8" t="s">
        <v>72</v>
      </c>
      <c r="D76"/>
      <c r="E76"/>
      <c r="F76"/>
      <c r="G76"/>
      <c r="I76" s="3" t="s">
        <v>38</v>
      </c>
    </row>
    <row r="77" spans="1:9" x14ac:dyDescent="0.25">
      <c r="D77"/>
      <c r="E77"/>
      <c r="F77"/>
      <c r="G77"/>
    </row>
    <row r="78" spans="1:9" x14ac:dyDescent="0.25">
      <c r="G78" s="3"/>
      <c r="H78" s="11"/>
      <c r="I78" s="3"/>
    </row>
    <row r="79" spans="1:9" x14ac:dyDescent="0.25">
      <c r="A79" t="s">
        <v>81</v>
      </c>
      <c r="B79" t="s">
        <v>73</v>
      </c>
      <c r="C79" t="s">
        <v>74</v>
      </c>
      <c r="D79" s="5">
        <v>44559</v>
      </c>
      <c r="E79" s="3">
        <v>93000</v>
      </c>
      <c r="F79" s="3">
        <v>93000</v>
      </c>
      <c r="G79" s="3">
        <f>F79-84028</f>
        <v>8972</v>
      </c>
      <c r="H79" s="11">
        <v>96.344239999999999</v>
      </c>
      <c r="I79" s="3">
        <f>G79/H79</f>
        <v>93.124404738674571</v>
      </c>
    </row>
    <row r="80" spans="1:9" x14ac:dyDescent="0.25">
      <c r="A80" t="s">
        <v>81</v>
      </c>
      <c r="B80" t="s">
        <v>75</v>
      </c>
      <c r="C80" t="s">
        <v>76</v>
      </c>
      <c r="D80" s="5">
        <v>44404</v>
      </c>
      <c r="E80" s="3">
        <v>175000</v>
      </c>
      <c r="F80" s="3">
        <v>175000</v>
      </c>
      <c r="G80" s="3">
        <f>F80-159744</f>
        <v>15256</v>
      </c>
      <c r="H80" s="11">
        <v>100</v>
      </c>
      <c r="I80" s="3">
        <f>G80/H80</f>
        <v>152.56</v>
      </c>
    </row>
    <row r="81" spans="2:9" x14ac:dyDescent="0.25">
      <c r="B81" s="8" t="s">
        <v>77</v>
      </c>
      <c r="D81"/>
      <c r="E81"/>
      <c r="F81"/>
      <c r="G81"/>
      <c r="I81" s="3">
        <f>AVERAGE(I79:I80)</f>
        <v>122.84220236933729</v>
      </c>
    </row>
    <row r="82" spans="2:9" x14ac:dyDescent="0.25">
      <c r="D82"/>
      <c r="E82"/>
      <c r="F82"/>
      <c r="G82"/>
    </row>
  </sheetData>
  <sortState xmlns:xlrd2="http://schemas.microsoft.com/office/spreadsheetml/2017/richdata2" ref="B6:G58">
    <sortCondition ref="G6:G58"/>
  </sortState>
  <mergeCells count="1">
    <mergeCell ref="B59:I59"/>
  </mergeCells>
  <conditionalFormatting sqref="B6:G13 B14:C15 B16:G16 B18:G22 B25:G28 B52:G54">
    <cfRule type="expression" dxfId="11" priority="9" stopIfTrue="1">
      <formula>MOD(ROW(),4)&gt;1</formula>
    </cfRule>
    <cfRule type="expression" dxfId="10" priority="10" stopIfTrue="1">
      <formula>MOD(ROW(),4)&lt;2</formula>
    </cfRule>
  </conditionalFormatting>
  <conditionalFormatting sqref="B41:G43 B45:G50 B56:G58">
    <cfRule type="expression" dxfId="9" priority="43" stopIfTrue="1">
      <formula>MOD(ROW(),4)&gt;1</formula>
    </cfRule>
    <cfRule type="expression" dxfId="8" priority="44" stopIfTrue="1">
      <formula>MOD(ROW(),4)&lt;2</formula>
    </cfRule>
  </conditionalFormatting>
  <conditionalFormatting sqref="B61:I64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B67:I67 F68:I69 B72:I75">
    <cfRule type="expression" dxfId="5" priority="3" stopIfTrue="1">
      <formula>MOD(ROW(),4)&gt;1</formula>
    </cfRule>
    <cfRule type="expression" dxfId="4" priority="4" stopIfTrue="1">
      <formula>MOD(ROW(),4)&lt;2</formula>
    </cfRule>
  </conditionalFormatting>
  <conditionalFormatting sqref="B78:I80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F1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3F03-0E50-4F3C-BFBE-67C0715C8F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village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cp:lastPrinted>2024-02-12T18:58:33Z</cp:lastPrinted>
  <dcterms:created xsi:type="dcterms:W3CDTF">2024-01-12T19:31:09Z</dcterms:created>
  <dcterms:modified xsi:type="dcterms:W3CDTF">2024-02-12T18:59:24Z</dcterms:modified>
</cp:coreProperties>
</file>